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805 - Paper 1 - Fouth Sub WRR\Seedmelab - Open Research Statement Files\"/>
    </mc:Choice>
  </mc:AlternateContent>
  <xr:revisionPtr revIDLastSave="0" documentId="13_ncr:1_{E68A50D8-3CCE-4E66-9594-869B4862B3BC}" xr6:coauthVersionLast="47" xr6:coauthVersionMax="47" xr10:uidLastSave="{00000000-0000-0000-0000-000000000000}"/>
  <bookViews>
    <workbookView xWindow="-108" yWindow="-108" windowWidth="23256" windowHeight="12456" activeTab="2" xr2:uid="{F8369B00-6E9D-44BB-A952-529E9DF842D8}"/>
  </bookViews>
  <sheets>
    <sheet name="Calculation" sheetId="1" r:id="rId1"/>
    <sheet name="Graph-Bo vs Dp" sheetId="2" r:id="rId2"/>
    <sheet name="Graph-norm e vs B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18" i="1"/>
  <c r="D12" i="1"/>
  <c r="F10" i="1"/>
  <c r="G10" i="1"/>
  <c r="G15" i="1" s="1"/>
  <c r="I10" i="1"/>
  <c r="K10" i="1"/>
  <c r="B6" i="2"/>
  <c r="B5" i="2"/>
  <c r="B4" i="2"/>
  <c r="L9" i="1"/>
  <c r="L10" i="1" s="1"/>
  <c r="L15" i="1" s="1"/>
  <c r="L18" i="1" s="1"/>
  <c r="K9" i="1"/>
  <c r="J9" i="1"/>
  <c r="J10" i="1" s="1"/>
  <c r="I9" i="1"/>
  <c r="H9" i="1"/>
  <c r="H10" i="1" s="1"/>
  <c r="H15" i="1" s="1"/>
  <c r="G9" i="1"/>
  <c r="F9" i="1"/>
  <c r="E9" i="1"/>
  <c r="E10" i="1" s="1"/>
  <c r="E15" i="1" s="1"/>
  <c r="E18" i="1" s="1"/>
  <c r="D9" i="1"/>
  <c r="D10" i="1" s="1"/>
  <c r="D15" i="1" s="1"/>
  <c r="K16" i="1"/>
  <c r="I16" i="1"/>
  <c r="E16" i="1"/>
  <c r="L17" i="1"/>
  <c r="K17" i="1"/>
  <c r="J17" i="1"/>
  <c r="I17" i="1"/>
  <c r="H17" i="1"/>
  <c r="G17" i="1"/>
  <c r="F17" i="1"/>
  <c r="E17" i="1"/>
  <c r="D17" i="1"/>
  <c r="L12" i="1"/>
  <c r="K12" i="1"/>
  <c r="J12" i="1"/>
  <c r="I12" i="1"/>
  <c r="H12" i="1"/>
  <c r="G12" i="1"/>
  <c r="F12" i="1"/>
  <c r="E12" i="1"/>
  <c r="L3" i="1"/>
  <c r="L16" i="1" s="1"/>
  <c r="K3" i="1"/>
  <c r="J3" i="1"/>
  <c r="J15" i="1" s="1"/>
  <c r="I3" i="1"/>
  <c r="I15" i="1" s="1"/>
  <c r="I18" i="1" s="1"/>
  <c r="H3" i="1"/>
  <c r="H16" i="1" s="1"/>
  <c r="G3" i="1"/>
  <c r="G16" i="1" s="1"/>
  <c r="F3" i="1"/>
  <c r="F16" i="1" s="1"/>
  <c r="E3" i="1"/>
  <c r="D3" i="1"/>
  <c r="D16" i="1" s="1"/>
  <c r="J18" i="1" l="1"/>
  <c r="H18" i="1"/>
  <c r="G18" i="1"/>
  <c r="F15" i="1"/>
  <c r="F18" i="1" s="1"/>
  <c r="J16" i="1"/>
  <c r="D18" i="1"/>
</calcChain>
</file>

<file path=xl/sharedStrings.xml><?xml version="1.0" encoding="utf-8"?>
<sst xmlns="http://schemas.openxmlformats.org/spreadsheetml/2006/main" count="92" uniqueCount="42">
  <si>
    <t>(m)</t>
  </si>
  <si>
    <t>(m/s2)</t>
  </si>
  <si>
    <t>(m/s)</t>
  </si>
  <si>
    <t>(kg/m3)</t>
  </si>
  <si>
    <t>(N/m)</t>
  </si>
  <si>
    <t>(deg)</t>
  </si>
  <si>
    <t>FINE</t>
  </si>
  <si>
    <t>MED</t>
  </si>
  <si>
    <t>COARSE</t>
  </si>
  <si>
    <t>Bo*</t>
  </si>
  <si>
    <t>(-)</t>
  </si>
  <si>
    <t>Demoninator</t>
  </si>
  <si>
    <t>Fine</t>
  </si>
  <si>
    <t>M</t>
  </si>
  <si>
    <t>C</t>
  </si>
  <si>
    <t>Particle Diameter</t>
  </si>
  <si>
    <t>Gravity Acceleration</t>
  </si>
  <si>
    <r>
      <t>(m/s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</si>
  <si>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(kg/m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</si>
  <si>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 xml:space="preserve">Density Difference between Particle and Liquid </t>
  </si>
  <si>
    <t>Particle Density</t>
  </si>
  <si>
    <t>Mean Fluctuation Velocity</t>
  </si>
  <si>
    <t>Rotating Length Scale</t>
  </si>
  <si>
    <t>Eddy Turbulent Acceleration</t>
  </si>
  <si>
    <t>Surface Tension</t>
  </si>
  <si>
    <t>Contact Angle</t>
  </si>
  <si>
    <t>MEDIUM</t>
  </si>
  <si>
    <t>e*/(Vs/Vw)</t>
  </si>
  <si>
    <t>mean D</t>
  </si>
  <si>
    <t>F</t>
  </si>
  <si>
    <t>low</t>
  </si>
  <si>
    <t>med</t>
  </si>
  <si>
    <t>fast</t>
  </si>
  <si>
    <t>shear rate</t>
  </si>
  <si>
    <t>equiv downhill sped</t>
  </si>
  <si>
    <t>1/s</t>
  </si>
  <si>
    <t>m/s</t>
  </si>
  <si>
    <t>modified surface tension</t>
  </si>
  <si>
    <t>(N/m2)</t>
  </si>
  <si>
    <t>Average bubble diameter</t>
  </si>
  <si>
    <t>Numerator1</t>
  </si>
  <si>
    <t>Numerator2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</si>
</sst>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3" borderId="0" xfId="0" applyFill="1"/>
    <xf numFmtId="0" fontId="3" fillId="0" borderId="0" xfId="0" applyFont="1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6" fontId="0" fillId="0" borderId="0" xfId="0" applyNumberFormat="1"/>
    <xf numFmtId="165" fontId="0" fillId="0" borderId="0" xfId="0" applyNumberFormat="1"/>
    <xf numFmtId="16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5356774096932"/>
          <c:y val="3.4658535330142556E-2"/>
          <c:w val="0.78882086614173219"/>
          <c:h val="0.79723048317590439"/>
        </c:manualLayout>
      </c:layout>
      <c:scatterChart>
        <c:scatterStyle val="lineMarker"/>
        <c:varyColors val="0"/>
        <c:ser>
          <c:idx val="0"/>
          <c:order val="0"/>
          <c:tx>
            <c:v>Equivalent downhill speed 2.2 m/s</c:v>
          </c:tx>
          <c:spPr>
            <a:ln w="1905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triangle"/>
            <c:size val="9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2"/>
            <c:marker>
              <c:symbol val="triangle"/>
              <c:size val="10"/>
              <c:spPr>
                <a:solidFill>
                  <a:schemeClr val="tx1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F65-4F3D-A8E5-AF1B1B345C09}"/>
              </c:ext>
            </c:extLst>
          </c:dPt>
          <c:xVal>
            <c:numRef>
              <c:f>'Graph-Bo vs Dp'!$B$4:$B$6</c:f>
              <c:numCache>
                <c:formatCode>General</c:formatCode>
                <c:ptCount val="3"/>
                <c:pt idx="0">
                  <c:v>0.15</c:v>
                </c:pt>
                <c:pt idx="1">
                  <c:v>0.27</c:v>
                </c:pt>
                <c:pt idx="2">
                  <c:v>1.33</c:v>
                </c:pt>
              </c:numCache>
            </c:numRef>
          </c:xVal>
          <c:yVal>
            <c:numRef>
              <c:f>'Graph-Bo vs Dp'!$C$4:$C$6</c:f>
              <c:numCache>
                <c:formatCode>General</c:formatCode>
                <c:ptCount val="3"/>
                <c:pt idx="0" formatCode="0.0000">
                  <c:v>9.929254935293684E-2</c:v>
                </c:pt>
                <c:pt idx="1">
                  <c:v>0.13100584242856059</c:v>
                </c:pt>
                <c:pt idx="2">
                  <c:v>0.67479240930372753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EC-47E0-9EDF-5CAF3B200397}"/>
            </c:ext>
          </c:extLst>
        </c:ser>
        <c:ser>
          <c:idx val="1"/>
          <c:order val="1"/>
          <c:tx>
            <c:v>Equivalent downhill speed 3.9 m/s</c:v>
          </c:tx>
          <c:spPr>
            <a:ln w="1905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square"/>
            <c:size val="9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'Graph-Bo vs Dp'!$B$4:$B$6</c:f>
              <c:numCache>
                <c:formatCode>General</c:formatCode>
                <c:ptCount val="3"/>
                <c:pt idx="0">
                  <c:v>0.15</c:v>
                </c:pt>
                <c:pt idx="1">
                  <c:v>0.27</c:v>
                </c:pt>
                <c:pt idx="2">
                  <c:v>1.33</c:v>
                </c:pt>
              </c:numCache>
            </c:numRef>
          </c:xVal>
          <c:yVal>
            <c:numRef>
              <c:f>'Graph-Bo vs Dp'!$D$4:$D$6</c:f>
              <c:numCache>
                <c:formatCode>General</c:formatCode>
                <c:ptCount val="3"/>
                <c:pt idx="0" formatCode="0.0000">
                  <c:v>0.13258914305123098</c:v>
                </c:pt>
                <c:pt idx="1">
                  <c:v>0.23888680601103363</c:v>
                </c:pt>
                <c:pt idx="2">
                  <c:v>1.7218740909555059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EC-47E0-9EDF-5CAF3B200397}"/>
            </c:ext>
          </c:extLst>
        </c:ser>
        <c:ser>
          <c:idx val="2"/>
          <c:order val="2"/>
          <c:tx>
            <c:v>Equivalent downhill speed 5.6 m/s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'Graph-Bo vs Dp'!$B$4:$B$6</c:f>
              <c:numCache>
                <c:formatCode>General</c:formatCode>
                <c:ptCount val="3"/>
                <c:pt idx="0">
                  <c:v>0.15</c:v>
                </c:pt>
                <c:pt idx="1">
                  <c:v>0.27</c:v>
                </c:pt>
                <c:pt idx="2">
                  <c:v>1.33</c:v>
                </c:pt>
              </c:numCache>
            </c:numRef>
          </c:xVal>
          <c:yVal>
            <c:numRef>
              <c:f>'Graph-Bo vs Dp'!$E$4:$E$6</c:f>
              <c:numCache>
                <c:formatCode>General</c:formatCode>
                <c:ptCount val="3"/>
                <c:pt idx="0" formatCode="0.0000">
                  <c:v>0.18429325502763783</c:v>
                </c:pt>
                <c:pt idx="1">
                  <c:v>0.40640812881459187</c:v>
                </c:pt>
                <c:pt idx="2">
                  <c:v>3.3478190451789036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EC-47E0-9EDF-5CAF3B200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846975"/>
        <c:axId val="1056844479"/>
      </c:scatterChart>
      <c:valAx>
        <c:axId val="1056846975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80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Particle</a:t>
                </a:r>
                <a:r>
                  <a:rPr lang="en-US" sz="1800" baseline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 Diameter,  </a:t>
                </a:r>
                <a:r>
                  <a:rPr lang="en-US" sz="1800" i="1" baseline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D</a:t>
                </a:r>
                <a:r>
                  <a:rPr lang="en-US" sz="1800" i="1" baseline="-2500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p</a:t>
                </a:r>
                <a:r>
                  <a:rPr lang="en-US" sz="1800" baseline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 (mm)</a:t>
                </a:r>
                <a:endParaRPr lang="en-US" sz="1800">
                  <a:solidFill>
                    <a:schemeClr val="tx1"/>
                  </a:solidFill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4787543448960772"/>
              <c:y val="0.90564253098499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6844479"/>
        <c:crosses val="autoZero"/>
        <c:crossBetween val="midCat"/>
      </c:valAx>
      <c:valAx>
        <c:axId val="1056844479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Modified Bond Number, </a:t>
                </a:r>
                <a:r>
                  <a:rPr lang="en-US" altLang="zh-CN" sz="1800" i="1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Bo*</a:t>
                </a:r>
                <a:r>
                  <a:rPr lang="en-US" altLang="zh-CN" sz="180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 (-)</a:t>
                </a:r>
                <a:endParaRPr lang="en-US" sz="1800">
                  <a:solidFill>
                    <a:schemeClr val="tx1"/>
                  </a:solidFill>
                  <a:latin typeface="+mn-lt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6846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19250746809802"/>
          <c:y val="8.1208170896446153E-3"/>
          <c:w val="0.68118118118118121"/>
          <c:h val="0.2145952344192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89247311827956"/>
          <c:y val="5.7728587497991334E-2"/>
          <c:w val="0.77450969435272199"/>
          <c:h val="0.78431946006749154"/>
        </c:manualLayout>
      </c:layout>
      <c:scatterChart>
        <c:scatterStyle val="lineMarker"/>
        <c:varyColors val="0"/>
        <c:ser>
          <c:idx val="0"/>
          <c:order val="0"/>
          <c:tx>
            <c:v>Fine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('Graph-norm e vs Bo'!$C$5,'Graph-norm e vs Bo'!$E$5,'Graph-norm e vs Bo'!$G$5,'Graph-norm e vs Bo'!$I$5,'Graph-norm e vs Bo'!$C$13,'Graph-norm e vs Bo'!$E$13,'Graph-norm e vs Bo'!$G$13,'Graph-norm e vs Bo'!$I$13,'Graph-norm e vs Bo'!$C$22,'Graph-norm e vs Bo'!$E$22,'Graph-norm e vs Bo'!$G$22,'Graph-norm e vs Bo'!$I$22)</c:f>
              <c:numCache>
                <c:formatCode>0.0000</c:formatCode>
                <c:ptCount val="12"/>
                <c:pt idx="0">
                  <c:v>9.929254935293684E-2</c:v>
                </c:pt>
                <c:pt idx="1">
                  <c:v>9.929254935293684E-2</c:v>
                </c:pt>
                <c:pt idx="2">
                  <c:v>9.929254935293684E-2</c:v>
                </c:pt>
                <c:pt idx="3">
                  <c:v>9.929254935293684E-2</c:v>
                </c:pt>
                <c:pt idx="4">
                  <c:v>0.13258914305123098</c:v>
                </c:pt>
                <c:pt idx="5">
                  <c:v>0.13258914305123098</c:v>
                </c:pt>
                <c:pt idx="6">
                  <c:v>0.13258914305123098</c:v>
                </c:pt>
                <c:pt idx="7">
                  <c:v>0.13258914305123098</c:v>
                </c:pt>
                <c:pt idx="8">
                  <c:v>0.18429325502763783</c:v>
                </c:pt>
                <c:pt idx="9">
                  <c:v>0.18429325502763783</c:v>
                </c:pt>
                <c:pt idx="10">
                  <c:v>0.18429325502763783</c:v>
                </c:pt>
                <c:pt idx="11">
                  <c:v>0.18429325502763783</c:v>
                </c:pt>
              </c:numCache>
            </c:numRef>
          </c:xVal>
          <c:yVal>
            <c:numRef>
              <c:f>('Graph-norm e vs Bo'!$D$5,'Graph-norm e vs Bo'!$F$5,'Graph-norm e vs Bo'!$H$5,'Graph-norm e vs Bo'!$J$5,'Graph-norm e vs Bo'!$D$13,'Graph-norm e vs Bo'!$F$13,'Graph-norm e vs Bo'!$H$13,'Graph-norm e vs Bo'!$J$13,'Graph-norm e vs Bo'!$D$22,'Graph-norm e vs Bo'!$F$22,'Graph-norm e vs Bo'!$H$22,'Graph-norm e vs Bo'!$J$22)</c:f>
              <c:numCache>
                <c:formatCode>General</c:formatCode>
                <c:ptCount val="12"/>
                <c:pt idx="0">
                  <c:v>6.9886956521739192</c:v>
                </c:pt>
                <c:pt idx="1">
                  <c:v>3.9130434782608696</c:v>
                </c:pt>
                <c:pt idx="2">
                  <c:v>2.6337681159420279</c:v>
                </c:pt>
                <c:pt idx="3">
                  <c:v>1.9391304347826079</c:v>
                </c:pt>
                <c:pt idx="4">
                  <c:v>5.5265217391304295</c:v>
                </c:pt>
                <c:pt idx="5">
                  <c:v>2.8878260869565193</c:v>
                </c:pt>
                <c:pt idx="6">
                  <c:v>1.9825120772946854</c:v>
                </c:pt>
                <c:pt idx="7">
                  <c:v>1.4713043478260881</c:v>
                </c:pt>
                <c:pt idx="8">
                  <c:v>3.3043478260869565</c:v>
                </c:pt>
                <c:pt idx="9">
                  <c:v>1.9565217391304348</c:v>
                </c:pt>
                <c:pt idx="10">
                  <c:v>1.3140096618357486</c:v>
                </c:pt>
                <c:pt idx="11">
                  <c:v>1.0434782608695652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AE0-4E26-BD63-2FF6B47B98E4}"/>
            </c:ext>
          </c:extLst>
        </c:ser>
        <c:ser>
          <c:idx val="1"/>
          <c:order val="1"/>
          <c:tx>
            <c:v>Medium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('Graph-norm e vs Bo'!$C$6,'Graph-norm e vs Bo'!$E$6,'Graph-norm e vs Bo'!$G$6,'Graph-norm e vs Bo'!$I$6,'Graph-norm e vs Bo'!$C$14,'Graph-norm e vs Bo'!$E$14,'Graph-norm e vs Bo'!$G$14,'Graph-norm e vs Bo'!$I$14,'Graph-norm e vs Bo'!$C$23,'Graph-norm e vs Bo'!$E$23,'Graph-norm e vs Bo'!$G$23,'Graph-norm e vs Bo'!$I$23)</c:f>
              <c:numCache>
                <c:formatCode>General</c:formatCode>
                <c:ptCount val="12"/>
                <c:pt idx="0">
                  <c:v>0.13100584242856059</c:v>
                </c:pt>
                <c:pt idx="1">
                  <c:v>0.13100584242856059</c:v>
                </c:pt>
                <c:pt idx="2">
                  <c:v>0.13100584242856059</c:v>
                </c:pt>
                <c:pt idx="3">
                  <c:v>0.13100584242856059</c:v>
                </c:pt>
                <c:pt idx="4">
                  <c:v>0.23888680601103363</c:v>
                </c:pt>
                <c:pt idx="5">
                  <c:v>0.23888680601103363</c:v>
                </c:pt>
                <c:pt idx="6">
                  <c:v>0.23888680601103363</c:v>
                </c:pt>
                <c:pt idx="7">
                  <c:v>0.23888680601103363</c:v>
                </c:pt>
                <c:pt idx="8">
                  <c:v>0.40640812881459187</c:v>
                </c:pt>
                <c:pt idx="9">
                  <c:v>0.40640812881459187</c:v>
                </c:pt>
                <c:pt idx="10">
                  <c:v>0.40640812881459187</c:v>
                </c:pt>
                <c:pt idx="11">
                  <c:v>0.40640812881459187</c:v>
                </c:pt>
              </c:numCache>
            </c:numRef>
          </c:xVal>
          <c:yVal>
            <c:numRef>
              <c:f>('Graph-norm e vs Bo'!$D$6,'Graph-norm e vs Bo'!$F$6,'Graph-norm e vs Bo'!$H$6,'Graph-norm e vs Bo'!$J$6,'Graph-norm e vs Bo'!$D$14,'Graph-norm e vs Bo'!$F$14,'Graph-norm e vs Bo'!$H$14,'Graph-norm e vs Bo'!$J$14,'Graph-norm e vs Bo'!$D$23,'Graph-norm e vs Bo'!$F$23,'Graph-norm e vs Bo'!$H$23,'Graph-norm e vs Bo'!$J$23)</c:f>
              <c:numCache>
                <c:formatCode>General</c:formatCode>
                <c:ptCount val="12"/>
                <c:pt idx="0">
                  <c:v>6.6086956521739131</c:v>
                </c:pt>
                <c:pt idx="1">
                  <c:v>3.5217391304347831</c:v>
                </c:pt>
                <c:pt idx="2">
                  <c:v>2.4637681159420288</c:v>
                </c:pt>
                <c:pt idx="3">
                  <c:v>1.8591304347826081</c:v>
                </c:pt>
                <c:pt idx="4">
                  <c:v>4.386521739130429</c:v>
                </c:pt>
                <c:pt idx="5">
                  <c:v>2.347826086956522</c:v>
                </c:pt>
                <c:pt idx="6">
                  <c:v>1.642512077294686</c:v>
                </c:pt>
                <c:pt idx="7">
                  <c:v>1.3913043478260869</c:v>
                </c:pt>
                <c:pt idx="8">
                  <c:v>2.4782608695652173</c:v>
                </c:pt>
                <c:pt idx="9">
                  <c:v>1.6956521739130437</c:v>
                </c:pt>
                <c:pt idx="10">
                  <c:v>1.1086956521739129</c:v>
                </c:pt>
                <c:pt idx="11">
                  <c:v>0.86956521739130432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1AE0-4E26-BD63-2FF6B47B98E4}"/>
            </c:ext>
          </c:extLst>
        </c:ser>
        <c:ser>
          <c:idx val="2"/>
          <c:order val="2"/>
          <c:tx>
            <c:v>Coarse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('Graph-norm e vs Bo'!$C$7,'Graph-norm e vs Bo'!$E$7,'Graph-norm e vs Bo'!$G$7,'Graph-norm e vs Bo'!$I$7,'Graph-norm e vs Bo'!$C$15,'Graph-norm e vs Bo'!$E$15,'Graph-norm e vs Bo'!$G$15,'Graph-norm e vs Bo'!$I$15,'Graph-norm e vs Bo'!$C$24,'Graph-norm e vs Bo'!$E$24,'Graph-norm e vs Bo'!$G$24,'Graph-norm e vs Bo'!$I$24)</c:f>
              <c:numCache>
                <c:formatCode>General</c:formatCode>
                <c:ptCount val="12"/>
                <c:pt idx="0">
                  <c:v>0.67479240930372753</c:v>
                </c:pt>
                <c:pt idx="1">
                  <c:v>0.67479240930372753</c:v>
                </c:pt>
                <c:pt idx="2">
                  <c:v>0.67479240930372753</c:v>
                </c:pt>
                <c:pt idx="3">
                  <c:v>0.67479240930372753</c:v>
                </c:pt>
                <c:pt idx="4">
                  <c:v>1.7218740909555059</c:v>
                </c:pt>
                <c:pt idx="5">
                  <c:v>1.7218740909555059</c:v>
                </c:pt>
                <c:pt idx="6">
                  <c:v>1.7218740909555059</c:v>
                </c:pt>
                <c:pt idx="7">
                  <c:v>1.7218740909555059</c:v>
                </c:pt>
                <c:pt idx="8">
                  <c:v>3.3478190451789036</c:v>
                </c:pt>
                <c:pt idx="9">
                  <c:v>3.3478190451789036</c:v>
                </c:pt>
                <c:pt idx="10">
                  <c:v>3.3478190451789036</c:v>
                </c:pt>
                <c:pt idx="11">
                  <c:v>3.3478190451789036</c:v>
                </c:pt>
              </c:numCache>
            </c:numRef>
          </c:xVal>
          <c:yVal>
            <c:numRef>
              <c:f>('Graph-norm e vs Bo'!$D$7,'Graph-norm e vs Bo'!$F$7,'Graph-norm e vs Bo'!$H$7,'Graph-norm e vs Bo'!$J$7,'Graph-norm e vs Bo'!$D$15,'Graph-norm e vs Bo'!$F$15,'Graph-norm e vs Bo'!$H$15,'Graph-norm e vs Bo'!$J$15,'Graph-norm e vs Bo'!$D$24,'Graph-norm e vs Bo'!$F$24,'Graph-norm e vs Bo'!$H$24,'Graph-norm e vs Bo'!$J$24)</c:f>
              <c:numCache>
                <c:formatCode>General</c:formatCode>
                <c:ptCount val="12"/>
                <c:pt idx="0">
                  <c:v>5.2173913043478253</c:v>
                </c:pt>
                <c:pt idx="1">
                  <c:v>3.1620553359683794</c:v>
                </c:pt>
                <c:pt idx="2">
                  <c:v>2.0933977455716586</c:v>
                </c:pt>
                <c:pt idx="3">
                  <c:v>1.5652173913043479</c:v>
                </c:pt>
                <c:pt idx="4">
                  <c:v>3.4782608695652173</c:v>
                </c:pt>
                <c:pt idx="5">
                  <c:v>1.9762845849802371</c:v>
                </c:pt>
                <c:pt idx="6">
                  <c:v>1.2882447665056362</c:v>
                </c:pt>
                <c:pt idx="7">
                  <c:v>0.95652173913043481</c:v>
                </c:pt>
                <c:pt idx="8">
                  <c:v>1.7391304347826086</c:v>
                </c:pt>
                <c:pt idx="9">
                  <c:v>1.1857707509881423</c:v>
                </c:pt>
                <c:pt idx="10">
                  <c:v>0.80515297906602257</c:v>
                </c:pt>
                <c:pt idx="11">
                  <c:v>0.60869565217391308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AE0-4E26-BD63-2FF6B47B98E4}"/>
            </c:ext>
          </c:extLst>
        </c:ser>
        <c:ser>
          <c:idx val="3"/>
          <c:order val="3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('Graph-norm e vs Bo'!$C$5:$C$7,'Graph-norm e vs Bo'!$E$5:$E$7,'Graph-norm e vs Bo'!$G$5:$G$7,'Graph-norm e vs Bo'!$I$5:$I$7,'Graph-norm e vs Bo'!$C$13:$C$15,'Graph-norm e vs Bo'!$E$13:$E$15,'Graph-norm e vs Bo'!$G$13:$G$15,'Graph-norm e vs Bo'!$I$13:$I$15,'Graph-norm e vs Bo'!$C$22:$C$24,'Graph-norm e vs Bo'!$E$22:$E$24,'Graph-norm e vs Bo'!$G$22:$G$24,'Graph-norm e vs Bo'!$I$22:$I$24)</c:f>
              <c:numCache>
                <c:formatCode>General</c:formatCode>
                <c:ptCount val="36"/>
                <c:pt idx="0" formatCode="0.0000">
                  <c:v>9.929254935293684E-2</c:v>
                </c:pt>
                <c:pt idx="1">
                  <c:v>0.13100584242856059</c:v>
                </c:pt>
                <c:pt idx="2">
                  <c:v>0.67479240930372753</c:v>
                </c:pt>
                <c:pt idx="3" formatCode="0.0000">
                  <c:v>9.929254935293684E-2</c:v>
                </c:pt>
                <c:pt idx="4">
                  <c:v>0.13100584242856059</c:v>
                </c:pt>
                <c:pt idx="5">
                  <c:v>0.67479240930372753</c:v>
                </c:pt>
                <c:pt idx="6" formatCode="0.0000">
                  <c:v>9.929254935293684E-2</c:v>
                </c:pt>
                <c:pt idx="7">
                  <c:v>0.13100584242856059</c:v>
                </c:pt>
                <c:pt idx="8">
                  <c:v>0.67479240930372753</c:v>
                </c:pt>
                <c:pt idx="9" formatCode="0.0000">
                  <c:v>9.929254935293684E-2</c:v>
                </c:pt>
                <c:pt idx="10">
                  <c:v>0.13100584242856059</c:v>
                </c:pt>
                <c:pt idx="11">
                  <c:v>0.67479240930372753</c:v>
                </c:pt>
                <c:pt idx="12" formatCode="0.0000">
                  <c:v>0.13258914305123098</c:v>
                </c:pt>
                <c:pt idx="13">
                  <c:v>0.23888680601103363</c:v>
                </c:pt>
                <c:pt idx="14">
                  <c:v>1.7218740909555059</c:v>
                </c:pt>
                <c:pt idx="15" formatCode="0.0000">
                  <c:v>0.13258914305123098</c:v>
                </c:pt>
                <c:pt idx="16">
                  <c:v>0.23888680601103363</c:v>
                </c:pt>
                <c:pt idx="17">
                  <c:v>1.7218740909555059</c:v>
                </c:pt>
                <c:pt idx="18" formatCode="0.0000">
                  <c:v>0.13258914305123098</c:v>
                </c:pt>
                <c:pt idx="19">
                  <c:v>0.23888680601103363</c:v>
                </c:pt>
                <c:pt idx="20">
                  <c:v>1.7218740909555059</c:v>
                </c:pt>
                <c:pt idx="21" formatCode="0.0000">
                  <c:v>0.13258914305123098</c:v>
                </c:pt>
                <c:pt idx="22">
                  <c:v>0.23888680601103363</c:v>
                </c:pt>
                <c:pt idx="23">
                  <c:v>1.7218740909555059</c:v>
                </c:pt>
                <c:pt idx="24" formatCode="0.0000">
                  <c:v>0.18429325502763783</c:v>
                </c:pt>
                <c:pt idx="25">
                  <c:v>0.40640812881459187</c:v>
                </c:pt>
                <c:pt idx="26">
                  <c:v>3.3478190451789036</c:v>
                </c:pt>
                <c:pt idx="27" formatCode="0.0000">
                  <c:v>0.18429325502763783</c:v>
                </c:pt>
                <c:pt idx="28">
                  <c:v>0.40640812881459187</c:v>
                </c:pt>
                <c:pt idx="29">
                  <c:v>3.3478190451789036</c:v>
                </c:pt>
                <c:pt idx="30" formatCode="0.0000">
                  <c:v>0.18429325502763783</c:v>
                </c:pt>
                <c:pt idx="31">
                  <c:v>0.40640812881459187</c:v>
                </c:pt>
                <c:pt idx="32">
                  <c:v>3.3478190451789036</c:v>
                </c:pt>
                <c:pt idx="33" formatCode="0.0000">
                  <c:v>0.18429325502763783</c:v>
                </c:pt>
                <c:pt idx="34">
                  <c:v>0.40640812881459187</c:v>
                </c:pt>
                <c:pt idx="35">
                  <c:v>3.3478190451789036</c:v>
                </c:pt>
              </c:numCache>
            </c:numRef>
          </c:xVal>
          <c:yVal>
            <c:numRef>
              <c:f>('Graph-norm e vs Bo'!$D$5:$D$7,'Graph-norm e vs Bo'!$F$5:$F$7,'Graph-norm e vs Bo'!$H$5:$H$7,'Graph-norm e vs Bo'!$J$5:$J$7,'Graph-norm e vs Bo'!$D$13:$D$15,'Graph-norm e vs Bo'!$F$13:$F$15,'Graph-norm e vs Bo'!$H$13:$H$15,'Graph-norm e vs Bo'!$J$13:$J$15,'Graph-norm e vs Bo'!$D$22:$D$24,'Graph-norm e vs Bo'!$F$22:$F$24,'Graph-norm e vs Bo'!$H$22:$H$24,'Graph-norm e vs Bo'!$J$22:$J$24)</c:f>
              <c:numCache>
                <c:formatCode>General</c:formatCode>
                <c:ptCount val="36"/>
                <c:pt idx="0">
                  <c:v>6.9886956521739192</c:v>
                </c:pt>
                <c:pt idx="1">
                  <c:v>6.6086956521739131</c:v>
                </c:pt>
                <c:pt idx="2">
                  <c:v>5.2173913043478253</c:v>
                </c:pt>
                <c:pt idx="3">
                  <c:v>3.9130434782608696</c:v>
                </c:pt>
                <c:pt idx="4">
                  <c:v>3.5217391304347831</c:v>
                </c:pt>
                <c:pt idx="5">
                  <c:v>3.1620553359683794</c:v>
                </c:pt>
                <c:pt idx="6">
                  <c:v>2.6337681159420279</c:v>
                </c:pt>
                <c:pt idx="7">
                  <c:v>2.4637681159420288</c:v>
                </c:pt>
                <c:pt idx="8">
                  <c:v>2.0933977455716586</c:v>
                </c:pt>
                <c:pt idx="9">
                  <c:v>1.9391304347826079</c:v>
                </c:pt>
                <c:pt idx="10">
                  <c:v>1.8591304347826081</c:v>
                </c:pt>
                <c:pt idx="11">
                  <c:v>1.5652173913043479</c:v>
                </c:pt>
                <c:pt idx="12">
                  <c:v>5.5265217391304295</c:v>
                </c:pt>
                <c:pt idx="13">
                  <c:v>4.386521739130429</c:v>
                </c:pt>
                <c:pt idx="14">
                  <c:v>3.4782608695652173</c:v>
                </c:pt>
                <c:pt idx="15">
                  <c:v>2.8878260869565193</c:v>
                </c:pt>
                <c:pt idx="16">
                  <c:v>2.347826086956522</c:v>
                </c:pt>
                <c:pt idx="17">
                  <c:v>1.9762845849802371</c:v>
                </c:pt>
                <c:pt idx="18">
                  <c:v>1.9825120772946854</c:v>
                </c:pt>
                <c:pt idx="19">
                  <c:v>1.642512077294686</c:v>
                </c:pt>
                <c:pt idx="20">
                  <c:v>1.2882447665056362</c:v>
                </c:pt>
                <c:pt idx="21">
                  <c:v>1.4713043478260881</c:v>
                </c:pt>
                <c:pt idx="22">
                  <c:v>1.3913043478260869</c:v>
                </c:pt>
                <c:pt idx="23">
                  <c:v>0.95652173913043481</c:v>
                </c:pt>
                <c:pt idx="24">
                  <c:v>3.3043478260869565</c:v>
                </c:pt>
                <c:pt idx="25">
                  <c:v>2.4782608695652173</c:v>
                </c:pt>
                <c:pt idx="26">
                  <c:v>1.7391304347826086</c:v>
                </c:pt>
                <c:pt idx="27">
                  <c:v>1.9565217391304348</c:v>
                </c:pt>
                <c:pt idx="28">
                  <c:v>1.6956521739130437</c:v>
                </c:pt>
                <c:pt idx="29">
                  <c:v>1.1857707509881423</c:v>
                </c:pt>
                <c:pt idx="30">
                  <c:v>1.3140096618357486</c:v>
                </c:pt>
                <c:pt idx="31">
                  <c:v>1.1086956521739129</c:v>
                </c:pt>
                <c:pt idx="32">
                  <c:v>0.80515297906602257</c:v>
                </c:pt>
                <c:pt idx="33">
                  <c:v>1.0434782608695652</c:v>
                </c:pt>
                <c:pt idx="34">
                  <c:v>0.86956521739130432</c:v>
                </c:pt>
                <c:pt idx="35">
                  <c:v>0.60869565217391308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E0-4E26-BD63-2FF6B47B9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502367"/>
        <c:axId val="1475484895"/>
        <c:extLst/>
      </c:scatterChart>
      <c:valAx>
        <c:axId val="1475502367"/>
        <c:scaling>
          <c:orientation val="minMax"/>
          <c:max val="4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Modified</a:t>
                </a:r>
                <a:r>
                  <a:rPr lang="en-US" sz="1600" baseline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 Bond Number, </a:t>
                </a:r>
                <a:r>
                  <a:rPr lang="en-US" sz="1600" i="1" baseline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Bo*</a:t>
                </a:r>
                <a:r>
                  <a:rPr lang="en-US" sz="1600" baseline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 (-)</a:t>
                </a:r>
                <a:endParaRPr lang="en-US" sz="1600">
                  <a:solidFill>
                    <a:schemeClr val="tx1"/>
                  </a:solidFill>
                  <a:latin typeface="+mn-lt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75484895"/>
        <c:crossesAt val="0.1"/>
        <c:crossBetween val="midCat"/>
      </c:valAx>
      <c:valAx>
        <c:axId val="1475484895"/>
        <c:scaling>
          <c:logBase val="10"/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 i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Normalized</a:t>
                </a:r>
                <a:r>
                  <a:rPr lang="en-US" sz="1600" i="0" baseline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 Specific Air Content</a:t>
                </a:r>
                <a:r>
                  <a:rPr lang="en-US" sz="1600" i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, </a:t>
                </a:r>
                <a:r>
                  <a:rPr lang="en-US" sz="1600" i="1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e* / (V</a:t>
                </a:r>
                <a:r>
                  <a:rPr lang="en-US" sz="1600" i="1" baseline="-2500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s</a:t>
                </a:r>
                <a:r>
                  <a:rPr lang="en-US" sz="1600" i="1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 / V</a:t>
                </a:r>
                <a:r>
                  <a:rPr lang="en-US" sz="1600" i="1" baseline="-2500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w</a:t>
                </a:r>
                <a:r>
                  <a:rPr lang="en-US" sz="1600" i="1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) </a:t>
                </a:r>
                <a:r>
                  <a:rPr lang="en-US" sz="1600" i="0">
                    <a:solidFill>
                      <a:schemeClr val="tx1"/>
                    </a:solidFill>
                    <a:latin typeface="+mn-lt"/>
                    <a:cs typeface="Times New Roman" panose="02020603050405020304" pitchFamily="18" charset="0"/>
                  </a:rPr>
                  <a:t>(-/-)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75502367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6036169672339327"/>
          <c:y val="5.0772762694625689E-2"/>
          <c:w val="0.20084853103039535"/>
          <c:h val="0.224828325030799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160020</xdr:colOff>
      <xdr:row>2</xdr:row>
      <xdr:rowOff>22860</xdr:rowOff>
    </xdr:from>
    <xdr:to>
      <xdr:col>14</xdr:col>
      <xdr:colOff>358140</xdr:colOff>
      <xdr:row>23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7BEF2F-06A3-43E1-9894-8A2F0458E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18</xdr:row>
      <xdr:rowOff>60960</xdr:rowOff>
    </xdr:from>
    <xdr:to>
      <xdr:col>8</xdr:col>
      <xdr:colOff>167640</xdr:colOff>
      <xdr:row>20</xdr:row>
      <xdr:rowOff>129540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14DD3EE6-7443-7466-4530-AF126331A0B1}"/>
            </a:ext>
          </a:extLst>
        </xdr:cNvPr>
        <xdr:cNvSpPr/>
      </xdr:nvSpPr>
      <xdr:spPr>
        <a:xfrm>
          <a:off x="4838700" y="3352800"/>
          <a:ext cx="205740" cy="4343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236220</xdr:colOff>
      <xdr:row>17</xdr:row>
      <xdr:rowOff>60960</xdr:rowOff>
    </xdr:from>
    <xdr:to>
      <xdr:col>8</xdr:col>
      <xdr:colOff>518160</xdr:colOff>
      <xdr:row>20</xdr:row>
      <xdr:rowOff>99060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83661A83-7BEE-4F20-9697-2A46CECBB1B6}"/>
            </a:ext>
          </a:extLst>
        </xdr:cNvPr>
        <xdr:cNvSpPr/>
      </xdr:nvSpPr>
      <xdr:spPr>
        <a:xfrm>
          <a:off x="5113020" y="3169920"/>
          <a:ext cx="281940" cy="5867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586740</xdr:colOff>
      <xdr:row>7</xdr:row>
      <xdr:rowOff>15240</xdr:rowOff>
    </xdr:from>
    <xdr:to>
      <xdr:col>13</xdr:col>
      <xdr:colOff>381000</xdr:colOff>
      <xdr:row>19</xdr:row>
      <xdr:rowOff>129540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5A9159B-D65B-4CDC-AEE9-A53062F02DDE}"/>
            </a:ext>
          </a:extLst>
        </xdr:cNvPr>
        <xdr:cNvSpPr/>
      </xdr:nvSpPr>
      <xdr:spPr>
        <a:xfrm>
          <a:off x="7901940" y="1295400"/>
          <a:ext cx="403860" cy="23088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266700</xdr:colOff>
      <xdr:row>15</xdr:row>
      <xdr:rowOff>114300</xdr:rowOff>
    </xdr:from>
    <xdr:to>
      <xdr:col>8</xdr:col>
      <xdr:colOff>274320</xdr:colOff>
      <xdr:row>19</xdr:row>
      <xdr:rowOff>22860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C4FACA2-A337-7F86-74E3-C8E6187F2CB1}"/>
            </a:ext>
          </a:extLst>
        </xdr:cNvPr>
        <xdr:cNvSpPr/>
      </xdr:nvSpPr>
      <xdr:spPr>
        <a:xfrm>
          <a:off x="4533900" y="2857500"/>
          <a:ext cx="617220" cy="640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chemeClr val="tx1"/>
              </a:solidFill>
            </a:rPr>
            <a:t>Fine Sand</a:t>
          </a:r>
        </a:p>
      </xdr:txBody>
    </xdr:sp>
    <xdr:clientData/>
  </xdr:twoCellAnchor>
  <xdr:twoCellAnchor>
    <xdr:from>
      <xdr:col>8</xdr:col>
      <xdr:colOff>121920</xdr:colOff>
      <xdr:row>12</xdr:row>
      <xdr:rowOff>144780</xdr:rowOff>
    </xdr:from>
    <xdr:to>
      <xdr:col>9</xdr:col>
      <xdr:colOff>464820</xdr:colOff>
      <xdr:row>16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5F5E5CA-7EBC-425C-A059-481B552422E5}"/>
            </a:ext>
          </a:extLst>
        </xdr:cNvPr>
        <xdr:cNvSpPr/>
      </xdr:nvSpPr>
      <xdr:spPr>
        <a:xfrm>
          <a:off x="4998720" y="2339340"/>
          <a:ext cx="952500" cy="624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chemeClr val="tx1"/>
              </a:solidFill>
            </a:rPr>
            <a:t>Medium Sand</a:t>
          </a:r>
        </a:p>
      </xdr:txBody>
    </xdr:sp>
    <xdr:clientData/>
  </xdr:twoCellAnchor>
  <xdr:twoCellAnchor>
    <xdr:from>
      <xdr:col>13</xdr:col>
      <xdr:colOff>38100</xdr:colOff>
      <xdr:row>4</xdr:row>
      <xdr:rowOff>15240</xdr:rowOff>
    </xdr:from>
    <xdr:to>
      <xdr:col>14</xdr:col>
      <xdr:colOff>205740</xdr:colOff>
      <xdr:row>7</xdr:row>
      <xdr:rowOff>152400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67C790F-4653-49E4-81D0-9FB8E8AF8E10}"/>
            </a:ext>
          </a:extLst>
        </xdr:cNvPr>
        <xdr:cNvSpPr/>
      </xdr:nvSpPr>
      <xdr:spPr>
        <a:xfrm>
          <a:off x="7962900" y="746760"/>
          <a:ext cx="77724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chemeClr val="tx1"/>
              </a:solidFill>
            </a:rPr>
            <a:t>Coarse Sand</a:t>
          </a:r>
        </a:p>
      </xdr:txBody>
    </xdr:sp>
    <xdr:clientData/>
  </xdr:twoCellAnchor>
  <xdr:twoCellAnchor>
    <xdr:from>
      <xdr:col>7</xdr:col>
      <xdr:colOff>266700</xdr:colOff>
      <xdr:row>16</xdr:row>
      <xdr:rowOff>83820</xdr:rowOff>
    </xdr:from>
    <xdr:to>
      <xdr:col>13</xdr:col>
      <xdr:colOff>586740</xdr:colOff>
      <xdr:row>16</xdr:row>
      <xdr:rowOff>83820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DC9B6B40-FE11-AEC0-E365-B213AA0DE121}"/>
            </a:ext>
          </a:extLst>
        </xdr:cNvPr>
        <xdr:cNvCxnSpPr/>
      </xdr:nvCxnSpPr>
      <xdr:spPr>
        <a:xfrm flipV="1">
          <a:off x="4533900" y="3009900"/>
          <a:ext cx="3977640" cy="0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518160</xdr:colOff>
      <xdr:row>16</xdr:row>
      <xdr:rowOff>30480</xdr:rowOff>
    </xdr:from>
    <xdr:to>
      <xdr:col>16</xdr:col>
      <xdr:colOff>327660</xdr:colOff>
      <xdr:row>21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42C7806-54B2-8EA2-93BB-92ECC054E3E7}"/>
            </a:ext>
          </a:extLst>
        </xdr:cNvPr>
        <xdr:cNvSpPr/>
      </xdr:nvSpPr>
      <xdr:spPr>
        <a:xfrm>
          <a:off x="8442960" y="2956560"/>
          <a:ext cx="1638300" cy="8839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chemeClr val="tx1"/>
              </a:solidFill>
            </a:rPr>
            <a:t>Particle</a:t>
          </a:r>
          <a:r>
            <a:rPr lang="en-US" sz="1600" baseline="0">
              <a:solidFill>
                <a:schemeClr val="tx1"/>
              </a:solidFill>
            </a:rPr>
            <a:t>s prefers to stay attached to the bubble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525780</xdr:colOff>
      <xdr:row>8</xdr:row>
      <xdr:rowOff>167640</xdr:rowOff>
    </xdr:from>
    <xdr:to>
      <xdr:col>16</xdr:col>
      <xdr:colOff>510540</xdr:colOff>
      <xdr:row>13</xdr:row>
      <xdr:rowOff>144780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609661A-5855-4F0B-BBDD-C0D5EA9F5F3F}"/>
            </a:ext>
          </a:extLst>
        </xdr:cNvPr>
        <xdr:cNvSpPr/>
      </xdr:nvSpPr>
      <xdr:spPr>
        <a:xfrm>
          <a:off x="8450580" y="1630680"/>
          <a:ext cx="1813560" cy="8915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chemeClr val="tx1"/>
              </a:solidFill>
            </a:rPr>
            <a:t>Particle</a:t>
          </a:r>
          <a:r>
            <a:rPr lang="en-US" sz="1600" baseline="0">
              <a:solidFill>
                <a:schemeClr val="tx1"/>
              </a:solidFill>
            </a:rPr>
            <a:t>s prefers to detach from the bubble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3</xdr:row>
      <xdr:rowOff>160020</xdr:rowOff>
    </xdr:from>
    <xdr:to>
      <xdr:col>21</xdr:col>
      <xdr:colOff>76200</xdr:colOff>
      <xdr:row>24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8E16AC-9AA3-458F-8836-43677C5494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AF5A1-F2BE-4C27-B645-90ACCB2DDF5E}">
  <dimension ref="B2:Z31"/>
  <sheetViews>
    <sheetView zoomScale="85" zoomScaleNormal="85" workbookViewId="0">
      <selection activeCell="R31" sqref="R31:Z31"/>
    </sheetView>
  </sheetViews>
  <sheetFormatPr defaultRowHeight="14.4" x14ac:dyDescent="0.3"/>
  <cols>
    <col min="2" max="2" width="42.21875" bestFit="1" customWidth="1"/>
    <col min="16" max="16" width="23.88671875" customWidth="1"/>
    <col min="17" max="17" width="7.21875" bestFit="1" customWidth="1"/>
  </cols>
  <sheetData>
    <row r="2" spans="2:26" x14ac:dyDescent="0.3">
      <c r="D2" s="22" t="s">
        <v>6</v>
      </c>
      <c r="E2" s="22"/>
      <c r="F2" s="22"/>
      <c r="G2" s="22" t="s">
        <v>7</v>
      </c>
      <c r="H2" s="22"/>
      <c r="I2" s="22"/>
      <c r="J2" s="22" t="s">
        <v>8</v>
      </c>
      <c r="K2" s="22"/>
      <c r="L2" s="22"/>
    </row>
    <row r="3" spans="2:26" x14ac:dyDescent="0.3">
      <c r="B3" t="s">
        <v>15</v>
      </c>
      <c r="C3" t="s">
        <v>0</v>
      </c>
      <c r="D3">
        <f>0.15/1000</f>
        <v>1.4999999999999999E-4</v>
      </c>
      <c r="E3">
        <f>0.15/1000</f>
        <v>1.4999999999999999E-4</v>
      </c>
      <c r="F3">
        <f>0.15/1000</f>
        <v>1.4999999999999999E-4</v>
      </c>
      <c r="G3">
        <f>0.27/1000</f>
        <v>2.7E-4</v>
      </c>
      <c r="H3">
        <f>0.27/1000</f>
        <v>2.7E-4</v>
      </c>
      <c r="I3">
        <f>0.27/1000</f>
        <v>2.7E-4</v>
      </c>
      <c r="J3">
        <f>1.33/1000</f>
        <v>1.33E-3</v>
      </c>
      <c r="K3">
        <f>1.33/1000</f>
        <v>1.33E-3</v>
      </c>
      <c r="L3">
        <f>1.33/1000</f>
        <v>1.33E-3</v>
      </c>
    </row>
    <row r="4" spans="2:26" ht="16.2" x14ac:dyDescent="0.3">
      <c r="B4" t="s">
        <v>16</v>
      </c>
      <c r="C4" t="s">
        <v>17</v>
      </c>
      <c r="D4">
        <v>9.8000000000000007</v>
      </c>
      <c r="E4">
        <v>9.8000000000000007</v>
      </c>
      <c r="F4">
        <v>9.8000000000000007</v>
      </c>
      <c r="G4">
        <v>9.8000000000000007</v>
      </c>
      <c r="H4">
        <v>9.8000000000000007</v>
      </c>
      <c r="I4">
        <v>9.8000000000000007</v>
      </c>
      <c r="J4">
        <v>9.8000000000000007</v>
      </c>
      <c r="K4">
        <v>9.8000000000000007</v>
      </c>
      <c r="L4">
        <v>9.8000000000000007</v>
      </c>
    </row>
    <row r="5" spans="2:26" ht="16.2" x14ac:dyDescent="0.3">
      <c r="B5" t="s">
        <v>19</v>
      </c>
      <c r="C5" t="s">
        <v>18</v>
      </c>
      <c r="D5">
        <v>1600</v>
      </c>
      <c r="E5">
        <v>1600</v>
      </c>
      <c r="F5">
        <v>1600</v>
      </c>
      <c r="G5">
        <v>1600</v>
      </c>
      <c r="H5">
        <v>1600</v>
      </c>
      <c r="I5">
        <v>1600</v>
      </c>
      <c r="J5">
        <v>1600</v>
      </c>
      <c r="K5">
        <v>1600</v>
      </c>
      <c r="L5">
        <v>1600</v>
      </c>
    </row>
    <row r="6" spans="2:26" ht="16.2" x14ac:dyDescent="0.3">
      <c r="B6" s="1" t="s">
        <v>20</v>
      </c>
      <c r="C6" t="s">
        <v>18</v>
      </c>
      <c r="D6">
        <v>2600</v>
      </c>
      <c r="E6">
        <v>2600</v>
      </c>
      <c r="F6">
        <v>2600</v>
      </c>
      <c r="G6">
        <v>2600</v>
      </c>
      <c r="H6">
        <v>2600</v>
      </c>
      <c r="I6">
        <v>2600</v>
      </c>
      <c r="J6">
        <v>2600</v>
      </c>
      <c r="K6">
        <v>2600</v>
      </c>
      <c r="L6">
        <v>2600</v>
      </c>
    </row>
    <row r="7" spans="2:26" x14ac:dyDescent="0.3">
      <c r="B7" s="1" t="s">
        <v>21</v>
      </c>
      <c r="C7" t="s">
        <v>2</v>
      </c>
      <c r="D7">
        <v>3.11</v>
      </c>
      <c r="E7">
        <v>5.44</v>
      </c>
      <c r="F7">
        <v>7.78</v>
      </c>
      <c r="G7">
        <v>3.11</v>
      </c>
      <c r="H7">
        <v>5.44</v>
      </c>
      <c r="I7">
        <v>7.78</v>
      </c>
      <c r="J7">
        <v>3.11</v>
      </c>
      <c r="K7">
        <v>5.44</v>
      </c>
      <c r="L7">
        <v>7.78</v>
      </c>
    </row>
    <row r="8" spans="2:26" x14ac:dyDescent="0.3">
      <c r="B8" s="1" t="s">
        <v>39</v>
      </c>
      <c r="C8" t="s">
        <v>0</v>
      </c>
      <c r="D8">
        <v>1.17E-3</v>
      </c>
      <c r="E8">
        <v>1.17E-3</v>
      </c>
      <c r="F8">
        <v>1.17E-3</v>
      </c>
      <c r="G8">
        <v>2.0899999999999998E-3</v>
      </c>
      <c r="H8">
        <v>2.0899999999999998E-3</v>
      </c>
      <c r="I8">
        <v>2.0899999999999998E-3</v>
      </c>
      <c r="J8">
        <v>3.8400000000000001E-3</v>
      </c>
      <c r="K8">
        <v>3.8400000000000001E-3</v>
      </c>
      <c r="L8">
        <v>3.8400000000000001E-3</v>
      </c>
    </row>
    <row r="9" spans="2:26" x14ac:dyDescent="0.3">
      <c r="B9" s="1" t="s">
        <v>22</v>
      </c>
      <c r="C9" t="s">
        <v>0</v>
      </c>
      <c r="D9">
        <f t="shared" ref="D9:L9" si="0">2*PI()*(0.05/2)</f>
        <v>0.15707963267948966</v>
      </c>
      <c r="E9">
        <f t="shared" si="0"/>
        <v>0.15707963267948966</v>
      </c>
      <c r="F9">
        <f t="shared" si="0"/>
        <v>0.15707963267948966</v>
      </c>
      <c r="G9">
        <f t="shared" si="0"/>
        <v>0.15707963267948966</v>
      </c>
      <c r="H9">
        <f t="shared" si="0"/>
        <v>0.15707963267948966</v>
      </c>
      <c r="I9">
        <f t="shared" si="0"/>
        <v>0.15707963267948966</v>
      </c>
      <c r="J9">
        <f t="shared" si="0"/>
        <v>0.15707963267948966</v>
      </c>
      <c r="K9">
        <f t="shared" si="0"/>
        <v>0.15707963267948966</v>
      </c>
      <c r="L9">
        <f t="shared" si="0"/>
        <v>0.15707963267948966</v>
      </c>
    </row>
    <row r="10" spans="2:26" ht="16.2" x14ac:dyDescent="0.3">
      <c r="B10" s="13" t="s">
        <v>23</v>
      </c>
      <c r="C10" t="s">
        <v>17</v>
      </c>
      <c r="D10" s="2">
        <f>D7^2/D9</f>
        <v>61.574501003164826</v>
      </c>
      <c r="E10" s="2">
        <f t="shared" ref="E10:L10" si="1">E7^2/E9</f>
        <v>188.3987089553726</v>
      </c>
      <c r="F10" s="2">
        <f t="shared" si="1"/>
        <v>385.33576229773917</v>
      </c>
      <c r="G10" s="2">
        <f t="shared" si="1"/>
        <v>61.574501003164826</v>
      </c>
      <c r="H10" s="2">
        <f t="shared" si="1"/>
        <v>188.3987089553726</v>
      </c>
      <c r="I10" s="2">
        <f t="shared" si="1"/>
        <v>385.33576229773917</v>
      </c>
      <c r="J10" s="2">
        <f t="shared" si="1"/>
        <v>61.574501003164826</v>
      </c>
      <c r="K10" s="2">
        <f t="shared" si="1"/>
        <v>188.3987089553726</v>
      </c>
      <c r="L10" s="2">
        <f t="shared" si="1"/>
        <v>385.33576229773917</v>
      </c>
    </row>
    <row r="11" spans="2:26" x14ac:dyDescent="0.3">
      <c r="B11" s="1" t="s">
        <v>24</v>
      </c>
      <c r="C11" t="s">
        <v>4</v>
      </c>
      <c r="D11">
        <v>7.2999999999999995E-2</v>
      </c>
      <c r="E11">
        <v>7.2999999999999995E-2</v>
      </c>
      <c r="F11">
        <v>7.2999999999999995E-2</v>
      </c>
      <c r="G11">
        <v>7.2999999999999995E-2</v>
      </c>
      <c r="H11">
        <v>7.2999999999999995E-2</v>
      </c>
      <c r="I11">
        <v>7.2999999999999995E-2</v>
      </c>
      <c r="J11">
        <v>7.2999999999999995E-2</v>
      </c>
      <c r="K11">
        <v>7.2999999999999995E-2</v>
      </c>
      <c r="L11">
        <v>7.2999999999999995E-2</v>
      </c>
    </row>
    <row r="12" spans="2:26" x14ac:dyDescent="0.3">
      <c r="B12" s="1" t="s">
        <v>37</v>
      </c>
      <c r="C12" t="s">
        <v>38</v>
      </c>
      <c r="D12">
        <f>4*D11/D8-D8*1000*D4</f>
        <v>238.10664957264953</v>
      </c>
      <c r="E12">
        <f t="shared" ref="E12:L12" si="2">4*E11/E8-E8*1000*E4</f>
        <v>238.10664957264953</v>
      </c>
      <c r="F12">
        <f t="shared" si="2"/>
        <v>238.10664957264953</v>
      </c>
      <c r="G12">
        <f t="shared" si="2"/>
        <v>119.23091866028707</v>
      </c>
      <c r="H12">
        <f t="shared" si="2"/>
        <v>119.23091866028707</v>
      </c>
      <c r="I12">
        <f t="shared" si="2"/>
        <v>119.23091866028707</v>
      </c>
      <c r="J12">
        <f t="shared" si="2"/>
        <v>38.409666666666652</v>
      </c>
      <c r="K12">
        <f t="shared" si="2"/>
        <v>38.409666666666652</v>
      </c>
      <c r="L12">
        <f t="shared" si="2"/>
        <v>38.409666666666652</v>
      </c>
    </row>
    <row r="13" spans="2:26" x14ac:dyDescent="0.3">
      <c r="B13" s="1" t="s">
        <v>25</v>
      </c>
      <c r="C13" t="s">
        <v>5</v>
      </c>
      <c r="D13" s="7">
        <v>91</v>
      </c>
      <c r="E13" s="7">
        <v>91</v>
      </c>
      <c r="F13" s="7">
        <v>91</v>
      </c>
      <c r="G13" s="7">
        <v>91</v>
      </c>
      <c r="H13" s="7">
        <v>91</v>
      </c>
      <c r="I13" s="7">
        <v>91</v>
      </c>
      <c r="J13" s="7">
        <v>91</v>
      </c>
      <c r="K13" s="7">
        <v>91</v>
      </c>
      <c r="L13" s="7">
        <v>91</v>
      </c>
    </row>
    <row r="15" spans="2:26" x14ac:dyDescent="0.3">
      <c r="B15" s="13" t="s">
        <v>40</v>
      </c>
      <c r="D15" s="16">
        <f>D3^2*(D4*D5+D6*D10)</f>
        <v>3.9549083086851417E-3</v>
      </c>
      <c r="E15" s="16">
        <f t="shared" ref="E15:I15" si="3">E3^2*(E4*E5+E6*E10)</f>
        <v>1.1374124473889295E-2</v>
      </c>
      <c r="F15" s="16">
        <f t="shared" si="3"/>
        <v>2.2894942094417739E-2</v>
      </c>
      <c r="G15" s="16">
        <f t="shared" si="3"/>
        <v>1.281390292013986E-2</v>
      </c>
      <c r="H15" s="16">
        <f t="shared" si="3"/>
        <v>3.6852163295401322E-2</v>
      </c>
      <c r="I15" s="16">
        <f t="shared" si="3"/>
        <v>7.4179612385913488E-2</v>
      </c>
      <c r="J15" s="16">
        <f>J3^2*(J4*J5+J6*J10)*0.4</f>
        <v>0.12437044101747821</v>
      </c>
      <c r="K15" s="16">
        <f>K3^2*(K4*K5+K6*K10)*0.4</f>
        <v>0.35768335612200497</v>
      </c>
      <c r="L15" s="16">
        <f>L3^2*(L4*L5+L6*L10)*0.4</f>
        <v>0.71997978792560979</v>
      </c>
      <c r="P15" s="6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x14ac:dyDescent="0.3">
      <c r="B16" s="13" t="s">
        <v>41</v>
      </c>
      <c r="D16" s="16">
        <f>D3*D12*(SIN(RADIANS(180-D13/2)))^2</f>
        <v>1.8169663769730841E-2</v>
      </c>
      <c r="E16" s="16">
        <f t="shared" ref="E16:L16" si="4">E3*E12*(SIN(RADIANS(180-E13/2)))^2</f>
        <v>1.8169663769730841E-2</v>
      </c>
      <c r="F16" s="16">
        <f t="shared" si="4"/>
        <v>1.8169663769730841E-2</v>
      </c>
      <c r="G16" s="16">
        <f t="shared" si="4"/>
        <v>1.6377090990206004E-2</v>
      </c>
      <c r="H16" s="16">
        <f t="shared" si="4"/>
        <v>1.6377090990206004E-2</v>
      </c>
      <c r="I16" s="16">
        <f t="shared" si="4"/>
        <v>1.6377090990206004E-2</v>
      </c>
      <c r="J16" s="16">
        <f t="shared" si="4"/>
        <v>2.5988205174001841E-2</v>
      </c>
      <c r="K16" s="16">
        <f t="shared" si="4"/>
        <v>2.5988205174001841E-2</v>
      </c>
      <c r="L16" s="16">
        <f t="shared" si="4"/>
        <v>2.5988205174001841E-2</v>
      </c>
      <c r="P16" s="6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6" x14ac:dyDescent="0.3">
      <c r="B17" t="s">
        <v>11</v>
      </c>
      <c r="D17">
        <f t="shared" ref="D17:L17" si="5">-6*D11*SIN(RADIANS(180-D13/2))*SIN(RADIANS(180+D13/2))</f>
        <v>0.222822077009765</v>
      </c>
      <c r="E17">
        <f t="shared" si="5"/>
        <v>0.222822077009765</v>
      </c>
      <c r="F17">
        <f t="shared" si="5"/>
        <v>0.222822077009765</v>
      </c>
      <c r="G17">
        <f t="shared" si="5"/>
        <v>0.222822077009765</v>
      </c>
      <c r="H17">
        <f t="shared" si="5"/>
        <v>0.222822077009765</v>
      </c>
      <c r="I17">
        <f t="shared" si="5"/>
        <v>0.222822077009765</v>
      </c>
      <c r="J17">
        <f t="shared" si="5"/>
        <v>0.222822077009765</v>
      </c>
      <c r="K17">
        <f t="shared" si="5"/>
        <v>0.222822077009765</v>
      </c>
      <c r="L17">
        <f t="shared" si="5"/>
        <v>0.222822077009765</v>
      </c>
      <c r="P17" s="6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6" x14ac:dyDescent="0.3">
      <c r="B18" s="13" t="s">
        <v>9</v>
      </c>
      <c r="C18" t="s">
        <v>10</v>
      </c>
      <c r="D18">
        <f t="shared" ref="D18:L18" si="6">(D15+D16)/D17</f>
        <v>9.929254935293684E-2</v>
      </c>
      <c r="E18">
        <f t="shared" si="6"/>
        <v>0.13258914305123098</v>
      </c>
      <c r="F18">
        <f t="shared" si="6"/>
        <v>0.18429325502763783</v>
      </c>
      <c r="G18">
        <f t="shared" si="6"/>
        <v>0.13100584242856059</v>
      </c>
      <c r="H18">
        <f t="shared" si="6"/>
        <v>0.23888680601103363</v>
      </c>
      <c r="I18">
        <f t="shared" si="6"/>
        <v>0.40640812881459187</v>
      </c>
      <c r="J18">
        <f t="shared" si="6"/>
        <v>0.67479240930372753</v>
      </c>
      <c r="K18">
        <f t="shared" si="6"/>
        <v>1.7218740909555059</v>
      </c>
      <c r="L18">
        <f t="shared" si="6"/>
        <v>3.3478190451789036</v>
      </c>
    </row>
    <row r="21" spans="2:26" x14ac:dyDescent="0.3">
      <c r="P21" s="7"/>
      <c r="Q21" s="7"/>
      <c r="R21" s="19" t="s">
        <v>6</v>
      </c>
      <c r="S21" s="20"/>
      <c r="T21" s="21"/>
      <c r="U21" s="19" t="s">
        <v>26</v>
      </c>
      <c r="V21" s="20"/>
      <c r="W21" s="21"/>
      <c r="X21" s="19" t="s">
        <v>8</v>
      </c>
      <c r="Y21" s="20"/>
      <c r="Z21" s="21"/>
    </row>
    <row r="22" spans="2:26" x14ac:dyDescent="0.3">
      <c r="P22" s="8" t="s">
        <v>15</v>
      </c>
      <c r="Q22" s="7" t="s">
        <v>0</v>
      </c>
      <c r="R22" s="7">
        <v>1.4999999999999999E-4</v>
      </c>
      <c r="S22" s="7">
        <v>1.4999999999999999E-4</v>
      </c>
      <c r="T22" s="7">
        <v>1.4999999999999999E-4</v>
      </c>
      <c r="U22" s="7">
        <v>2.7E-4</v>
      </c>
      <c r="V22" s="7">
        <v>2.7E-4</v>
      </c>
      <c r="W22" s="7">
        <v>2.7E-4</v>
      </c>
      <c r="X22" s="7">
        <v>1.33E-3</v>
      </c>
      <c r="Y22" s="7">
        <v>1.33E-3</v>
      </c>
      <c r="Z22" s="7">
        <v>1.33E-3</v>
      </c>
    </row>
    <row r="23" spans="2:26" x14ac:dyDescent="0.3">
      <c r="P23" s="8" t="s">
        <v>16</v>
      </c>
      <c r="Q23" s="7" t="s">
        <v>1</v>
      </c>
      <c r="R23" s="9">
        <v>9.8000000000000007</v>
      </c>
      <c r="S23" s="9">
        <v>9.8000000000000007</v>
      </c>
      <c r="T23" s="9">
        <v>9.8000000000000007</v>
      </c>
      <c r="U23" s="9">
        <v>9.8000000000000007</v>
      </c>
      <c r="V23" s="9">
        <v>9.8000000000000007</v>
      </c>
      <c r="W23" s="9">
        <v>9.8000000000000007</v>
      </c>
      <c r="X23" s="9">
        <v>9.8000000000000007</v>
      </c>
      <c r="Y23" s="9">
        <v>9.8000000000000007</v>
      </c>
      <c r="Z23" s="9">
        <v>9.8000000000000007</v>
      </c>
    </row>
    <row r="24" spans="2:26" ht="28.8" x14ac:dyDescent="0.3">
      <c r="P24" s="8" t="s">
        <v>19</v>
      </c>
      <c r="Q24" s="7" t="s">
        <v>3</v>
      </c>
      <c r="R24" s="7">
        <v>1600</v>
      </c>
      <c r="S24" s="7">
        <v>1600</v>
      </c>
      <c r="T24" s="7">
        <v>1600</v>
      </c>
      <c r="U24" s="7">
        <v>1600</v>
      </c>
      <c r="V24" s="7">
        <v>1600</v>
      </c>
      <c r="W24" s="7">
        <v>1600</v>
      </c>
      <c r="X24" s="7">
        <v>1600</v>
      </c>
      <c r="Y24" s="7">
        <v>1600</v>
      </c>
      <c r="Z24" s="7">
        <v>1600</v>
      </c>
    </row>
    <row r="25" spans="2:26" x14ac:dyDescent="0.3">
      <c r="P25" s="8" t="s">
        <v>20</v>
      </c>
      <c r="Q25" s="7" t="s">
        <v>3</v>
      </c>
      <c r="R25" s="7">
        <v>2600</v>
      </c>
      <c r="S25" s="7">
        <v>2600</v>
      </c>
      <c r="T25" s="7">
        <v>2600</v>
      </c>
      <c r="U25" s="7">
        <v>2600</v>
      </c>
      <c r="V25" s="7">
        <v>2600</v>
      </c>
      <c r="W25" s="7">
        <v>2600</v>
      </c>
      <c r="X25" s="7">
        <v>2600</v>
      </c>
      <c r="Y25" s="7">
        <v>2600</v>
      </c>
      <c r="Z25" s="7">
        <v>2600</v>
      </c>
    </row>
    <row r="26" spans="2:26" x14ac:dyDescent="0.3">
      <c r="P26" s="14" t="s">
        <v>21</v>
      </c>
      <c r="Q26" s="7" t="s">
        <v>2</v>
      </c>
      <c r="R26" s="7">
        <v>3.11</v>
      </c>
      <c r="S26" s="7">
        <v>5.44</v>
      </c>
      <c r="T26" s="7">
        <v>7.78</v>
      </c>
      <c r="U26" s="7">
        <v>3.11</v>
      </c>
      <c r="V26" s="7">
        <v>5.44</v>
      </c>
      <c r="W26" s="7">
        <v>7.78</v>
      </c>
      <c r="X26" s="7">
        <v>3.11</v>
      </c>
      <c r="Y26" s="7">
        <v>5.44</v>
      </c>
      <c r="Z26" s="7">
        <v>7.78</v>
      </c>
    </row>
    <row r="27" spans="2:26" x14ac:dyDescent="0.3">
      <c r="P27" s="8" t="s">
        <v>22</v>
      </c>
      <c r="Q27" s="7" t="s">
        <v>0</v>
      </c>
      <c r="R27" s="7">
        <v>0.15707963267948966</v>
      </c>
      <c r="S27" s="7">
        <v>0.15707963267948966</v>
      </c>
      <c r="T27" s="7">
        <v>0.15707963267948966</v>
      </c>
      <c r="U27" s="7">
        <v>0.15707963267948966</v>
      </c>
      <c r="V27" s="7">
        <v>0.15707963267948966</v>
      </c>
      <c r="W27" s="7">
        <v>0.15707963267948966</v>
      </c>
      <c r="X27" s="7">
        <v>0.15707963267948966</v>
      </c>
      <c r="Y27" s="7">
        <v>0.15707963267948966</v>
      </c>
      <c r="Z27" s="7">
        <v>0.15707963267948966</v>
      </c>
    </row>
    <row r="28" spans="2:26" ht="28.8" x14ac:dyDescent="0.3">
      <c r="P28" s="14" t="s">
        <v>23</v>
      </c>
      <c r="Q28" s="7" t="s">
        <v>1</v>
      </c>
      <c r="R28" s="10">
        <v>61.574501003164826</v>
      </c>
      <c r="S28" s="10">
        <v>188.3987089553726</v>
      </c>
      <c r="T28" s="10">
        <v>385.33576229773917</v>
      </c>
      <c r="U28" s="10">
        <v>61.574501003164826</v>
      </c>
      <c r="V28" s="10">
        <v>188.3987089553726</v>
      </c>
      <c r="W28" s="10">
        <v>385.33576229773917</v>
      </c>
      <c r="X28" s="10">
        <v>61.574501003164826</v>
      </c>
      <c r="Y28" s="10">
        <v>188.3987089553726</v>
      </c>
      <c r="Z28" s="10">
        <v>385.33576229773917</v>
      </c>
    </row>
    <row r="29" spans="2:26" x14ac:dyDescent="0.3">
      <c r="P29" s="8" t="s">
        <v>24</v>
      </c>
      <c r="Q29" s="7" t="s">
        <v>4</v>
      </c>
      <c r="R29" s="17">
        <v>7.2999999999999995E-2</v>
      </c>
      <c r="S29" s="17">
        <v>7.2999999999999995E-2</v>
      </c>
      <c r="T29" s="17">
        <v>7.2999999999999995E-2</v>
      </c>
      <c r="U29" s="17">
        <v>7.2999999999999995E-2</v>
      </c>
      <c r="V29" s="17">
        <v>7.2999999999999995E-2</v>
      </c>
      <c r="W29" s="17">
        <v>7.2999999999999995E-2</v>
      </c>
      <c r="X29" s="17">
        <v>7.2999999999999995E-2</v>
      </c>
      <c r="Y29" s="17">
        <v>7.2999999999999995E-2</v>
      </c>
      <c r="Z29" s="17">
        <v>7.2999999999999995E-2</v>
      </c>
    </row>
    <row r="30" spans="2:26" x14ac:dyDescent="0.3">
      <c r="P30" s="8" t="s">
        <v>25</v>
      </c>
      <c r="Q30" s="7" t="s">
        <v>5</v>
      </c>
      <c r="R30" s="7">
        <v>91</v>
      </c>
      <c r="S30" s="7">
        <v>91</v>
      </c>
      <c r="T30" s="7">
        <v>91</v>
      </c>
      <c r="U30" s="7">
        <v>91</v>
      </c>
      <c r="V30" s="7">
        <v>91</v>
      </c>
      <c r="W30" s="7">
        <v>91</v>
      </c>
      <c r="X30" s="7">
        <v>91</v>
      </c>
      <c r="Y30" s="7">
        <v>91</v>
      </c>
      <c r="Z30" s="7">
        <v>91</v>
      </c>
    </row>
    <row r="31" spans="2:26" x14ac:dyDescent="0.3">
      <c r="P31" s="14" t="s">
        <v>9</v>
      </c>
      <c r="Q31" s="7" t="s">
        <v>10</v>
      </c>
      <c r="R31">
        <v>9.929254935293684E-2</v>
      </c>
      <c r="S31">
        <v>0.13258914305123098</v>
      </c>
      <c r="T31">
        <v>0.18429325502763783</v>
      </c>
      <c r="U31">
        <v>0.13100584242856059</v>
      </c>
      <c r="V31">
        <v>0.23888680601103363</v>
      </c>
      <c r="W31">
        <v>0.40640812881459187</v>
      </c>
      <c r="X31">
        <v>0.67479240930372753</v>
      </c>
      <c r="Y31">
        <v>1.7218740909555059</v>
      </c>
      <c r="Z31">
        <v>3.3478190451789036</v>
      </c>
    </row>
  </sheetData>
  <mergeCells count="6">
    <mergeCell ref="X21:Z21"/>
    <mergeCell ref="D2:F2"/>
    <mergeCell ref="G2:I2"/>
    <mergeCell ref="J2:L2"/>
    <mergeCell ref="R21:T21"/>
    <mergeCell ref="U21:W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6BED-761D-44D2-A1A9-29B42B0D7FD1}">
  <sheetPr>
    <tabColor rgb="FF00B050"/>
  </sheetPr>
  <dimension ref="B2:U28"/>
  <sheetViews>
    <sheetView zoomScale="55" zoomScaleNormal="55" workbookViewId="0">
      <selection activeCell="L28" sqref="L28"/>
    </sheetView>
  </sheetViews>
  <sheetFormatPr defaultRowHeight="14.4" x14ac:dyDescent="0.3"/>
  <cols>
    <col min="7" max="17" width="8.88671875" style="3"/>
  </cols>
  <sheetData>
    <row r="2" spans="2:21" x14ac:dyDescent="0.3">
      <c r="C2">
        <v>2.2000000000000002</v>
      </c>
      <c r="D2">
        <v>3.9</v>
      </c>
      <c r="E2">
        <v>5.6</v>
      </c>
    </row>
    <row r="3" spans="2:21" x14ac:dyDescent="0.3">
      <c r="B3" t="s">
        <v>28</v>
      </c>
      <c r="C3" t="s">
        <v>9</v>
      </c>
      <c r="D3" t="s">
        <v>9</v>
      </c>
      <c r="E3" t="s">
        <v>9</v>
      </c>
    </row>
    <row r="4" spans="2:21" x14ac:dyDescent="0.3">
      <c r="B4">
        <f>0.15</f>
        <v>0.15</v>
      </c>
      <c r="C4" s="18">
        <v>9.929254935293684E-2</v>
      </c>
      <c r="D4" s="18">
        <v>0.13258914305123098</v>
      </c>
      <c r="E4" s="18">
        <v>0.18429325502763783</v>
      </c>
    </row>
    <row r="5" spans="2:21" x14ac:dyDescent="0.3">
      <c r="B5">
        <f>0.27</f>
        <v>0.27</v>
      </c>
      <c r="C5">
        <v>0.13100584242856059</v>
      </c>
      <c r="D5">
        <v>0.23888680601103363</v>
      </c>
      <c r="E5" s="3">
        <v>0.40640812881459187</v>
      </c>
      <c r="T5" t="s">
        <v>33</v>
      </c>
      <c r="U5" t="s">
        <v>34</v>
      </c>
    </row>
    <row r="6" spans="2:21" x14ac:dyDescent="0.3">
      <c r="B6">
        <f>1.33</f>
        <v>1.33</v>
      </c>
      <c r="C6" s="3">
        <v>0.67479240930372753</v>
      </c>
      <c r="D6" s="3">
        <v>1.7218740909555059</v>
      </c>
      <c r="E6" s="3">
        <v>3.3478190451789036</v>
      </c>
      <c r="T6" s="15" t="s">
        <v>35</v>
      </c>
      <c r="U6" t="s">
        <v>36</v>
      </c>
    </row>
    <row r="7" spans="2:21" x14ac:dyDescent="0.3">
      <c r="T7">
        <v>315</v>
      </c>
      <c r="U7">
        <v>2.2000000000000002</v>
      </c>
    </row>
    <row r="8" spans="2:21" x14ac:dyDescent="0.3">
      <c r="T8">
        <v>550</v>
      </c>
      <c r="U8">
        <v>3.9</v>
      </c>
    </row>
    <row r="9" spans="2:21" x14ac:dyDescent="0.3">
      <c r="T9">
        <v>785</v>
      </c>
      <c r="U9">
        <v>5.6</v>
      </c>
    </row>
    <row r="24" spans="2:4" x14ac:dyDescent="0.3">
      <c r="B24" s="18">
        <v>9.929254935293684E-2</v>
      </c>
      <c r="C24" s="18">
        <v>0.13258914305123098</v>
      </c>
      <c r="D24" s="18">
        <v>0.18429325502763783</v>
      </c>
    </row>
    <row r="25" spans="2:4" x14ac:dyDescent="0.3">
      <c r="B25">
        <v>0.13100584242856059</v>
      </c>
      <c r="C25">
        <v>0.23888680601103363</v>
      </c>
      <c r="D25" s="3">
        <v>0.40640812881459187</v>
      </c>
    </row>
    <row r="26" spans="2:4" x14ac:dyDescent="0.3">
      <c r="B26" s="3">
        <v>0.67479240930372753</v>
      </c>
      <c r="C26" s="3">
        <v>1.7218740909555059</v>
      </c>
      <c r="D26" s="3">
        <v>3.3478190451789036</v>
      </c>
    </row>
    <row r="27" spans="2:4" x14ac:dyDescent="0.3">
      <c r="B27" s="3"/>
      <c r="C27" s="3"/>
      <c r="D27" s="3"/>
    </row>
    <row r="28" spans="2:4" x14ac:dyDescent="0.3">
      <c r="B28" s="3"/>
      <c r="C28" s="3"/>
      <c r="D28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09F9-0D51-4F5D-A5B7-54FEB66CB23B}">
  <dimension ref="B1:V34"/>
  <sheetViews>
    <sheetView tabSelected="1" zoomScale="85" zoomScaleNormal="85" workbookViewId="0">
      <selection activeCell="H28" sqref="H28"/>
    </sheetView>
  </sheetViews>
  <sheetFormatPr defaultRowHeight="14.4" x14ac:dyDescent="0.3"/>
  <sheetData>
    <row r="1" spans="2:22" x14ac:dyDescent="0.3">
      <c r="D1" s="11"/>
      <c r="F1" s="11"/>
      <c r="H1" s="11"/>
      <c r="J1" s="11"/>
    </row>
    <row r="3" spans="2:22" x14ac:dyDescent="0.3">
      <c r="D3" s="4">
        <v>0.05</v>
      </c>
      <c r="F3" s="4">
        <v>0.11</v>
      </c>
      <c r="H3" s="4">
        <v>0.18</v>
      </c>
      <c r="J3" s="4">
        <v>0.25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x14ac:dyDescent="0.3">
      <c r="B4">
        <v>2.2000000000000002</v>
      </c>
      <c r="C4" t="s">
        <v>9</v>
      </c>
      <c r="D4" t="s">
        <v>27</v>
      </c>
      <c r="E4" t="s">
        <v>9</v>
      </c>
      <c r="F4" t="s">
        <v>27</v>
      </c>
      <c r="G4" t="s">
        <v>9</v>
      </c>
      <c r="H4" t="s">
        <v>27</v>
      </c>
      <c r="I4" t="s">
        <v>9</v>
      </c>
      <c r="J4" t="s">
        <v>27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x14ac:dyDescent="0.3">
      <c r="B5" t="s">
        <v>12</v>
      </c>
      <c r="C5" s="18">
        <v>9.929254935293684E-2</v>
      </c>
      <c r="D5">
        <v>6.9886956521739192</v>
      </c>
      <c r="E5" s="18">
        <v>9.929254935293684E-2</v>
      </c>
      <c r="F5">
        <v>3.9130434782608696</v>
      </c>
      <c r="G5" s="18">
        <v>9.929254935293684E-2</v>
      </c>
      <c r="H5">
        <v>2.6337681159420279</v>
      </c>
      <c r="I5" s="18">
        <v>9.929254935293684E-2</v>
      </c>
      <c r="J5">
        <v>1.9391304347826079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x14ac:dyDescent="0.3">
      <c r="B6" t="s">
        <v>13</v>
      </c>
      <c r="C6">
        <v>0.13100584242856059</v>
      </c>
      <c r="D6">
        <v>6.6086956521739131</v>
      </c>
      <c r="E6">
        <v>0.13100584242856059</v>
      </c>
      <c r="F6">
        <v>3.5217391304347831</v>
      </c>
      <c r="G6">
        <v>0.13100584242856059</v>
      </c>
      <c r="H6">
        <v>2.4637681159420288</v>
      </c>
      <c r="I6">
        <v>0.13100584242856059</v>
      </c>
      <c r="J6">
        <v>1.8591304347826081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x14ac:dyDescent="0.3">
      <c r="B7" t="s">
        <v>14</v>
      </c>
      <c r="C7" s="3">
        <v>0.67479240930372753</v>
      </c>
      <c r="D7">
        <v>5.2173913043478253</v>
      </c>
      <c r="E7" s="3">
        <v>0.67479240930372753</v>
      </c>
      <c r="F7">
        <v>3.1620553359683794</v>
      </c>
      <c r="G7" s="3">
        <v>0.67479240930372753</v>
      </c>
      <c r="H7">
        <v>2.0933977455716586</v>
      </c>
      <c r="I7" s="3">
        <v>0.67479240930372753</v>
      </c>
      <c r="J7">
        <v>1.5652173913043479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x14ac:dyDescent="0.3">
      <c r="H8" s="12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x14ac:dyDescent="0.3"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x14ac:dyDescent="0.3"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x14ac:dyDescent="0.3"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x14ac:dyDescent="0.3">
      <c r="B12">
        <v>3.9</v>
      </c>
      <c r="C12" t="s">
        <v>9</v>
      </c>
      <c r="E12" t="s">
        <v>9</v>
      </c>
      <c r="G12" t="s">
        <v>9</v>
      </c>
      <c r="I12" t="s">
        <v>9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 x14ac:dyDescent="0.3">
      <c r="B13" t="s">
        <v>12</v>
      </c>
      <c r="C13" s="18">
        <v>0.13258914305123098</v>
      </c>
      <c r="D13">
        <v>5.5265217391304295</v>
      </c>
      <c r="E13" s="18">
        <v>0.13258914305123098</v>
      </c>
      <c r="F13">
        <v>2.8878260869565193</v>
      </c>
      <c r="G13" s="18">
        <v>0.13258914305123098</v>
      </c>
      <c r="H13">
        <v>1.9825120772946854</v>
      </c>
      <c r="I13" s="18">
        <v>0.13258914305123098</v>
      </c>
      <c r="J13">
        <v>1.4713043478260881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2:22" x14ac:dyDescent="0.3">
      <c r="B14" t="s">
        <v>13</v>
      </c>
      <c r="C14">
        <v>0.23888680601103363</v>
      </c>
      <c r="D14">
        <v>4.386521739130429</v>
      </c>
      <c r="E14">
        <v>0.23888680601103363</v>
      </c>
      <c r="F14">
        <v>2.347826086956522</v>
      </c>
      <c r="G14">
        <v>0.23888680601103363</v>
      </c>
      <c r="H14">
        <v>1.642512077294686</v>
      </c>
      <c r="I14">
        <v>0.23888680601103363</v>
      </c>
      <c r="J14">
        <v>1.3913043478260869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2:22" x14ac:dyDescent="0.3">
      <c r="B15" t="s">
        <v>14</v>
      </c>
      <c r="C15" s="3">
        <v>1.7218740909555059</v>
      </c>
      <c r="D15">
        <v>3.4782608695652173</v>
      </c>
      <c r="E15" s="3">
        <v>1.7218740909555059</v>
      </c>
      <c r="F15">
        <v>1.9762845849802371</v>
      </c>
      <c r="G15" s="3">
        <v>1.7218740909555059</v>
      </c>
      <c r="H15">
        <v>1.2882447665056362</v>
      </c>
      <c r="I15" s="3">
        <v>1.7218740909555059</v>
      </c>
      <c r="J15">
        <v>0.95652173913043481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2" x14ac:dyDescent="0.3"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x14ac:dyDescent="0.3"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x14ac:dyDescent="0.3"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3"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3"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3">
      <c r="B21">
        <v>5.6</v>
      </c>
      <c r="C21" t="s">
        <v>9</v>
      </c>
      <c r="E21" t="s">
        <v>9</v>
      </c>
      <c r="G21" t="s">
        <v>9</v>
      </c>
      <c r="I21" t="s">
        <v>9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x14ac:dyDescent="0.3">
      <c r="B22" t="s">
        <v>12</v>
      </c>
      <c r="C22" s="18">
        <v>0.18429325502763783</v>
      </c>
      <c r="D22">
        <v>3.3043478260869565</v>
      </c>
      <c r="E22" s="18">
        <v>0.18429325502763783</v>
      </c>
      <c r="F22">
        <v>1.9565217391304348</v>
      </c>
      <c r="G22" s="18">
        <v>0.18429325502763783</v>
      </c>
      <c r="H22">
        <v>1.3140096618357486</v>
      </c>
      <c r="I22" s="18">
        <v>0.18429325502763783</v>
      </c>
      <c r="J22">
        <v>1.0434782608695652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x14ac:dyDescent="0.3">
      <c r="B23" t="s">
        <v>13</v>
      </c>
      <c r="C23" s="3">
        <v>0.40640812881459187</v>
      </c>
      <c r="D23">
        <v>2.4782608695652173</v>
      </c>
      <c r="E23" s="3">
        <v>0.40640812881459187</v>
      </c>
      <c r="F23">
        <v>1.6956521739130437</v>
      </c>
      <c r="G23" s="3">
        <v>0.40640812881459187</v>
      </c>
      <c r="H23">
        <v>1.1086956521739129</v>
      </c>
      <c r="I23" s="3">
        <v>0.40640812881459187</v>
      </c>
      <c r="J23">
        <v>0.86956521739130432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x14ac:dyDescent="0.3">
      <c r="B24" t="s">
        <v>14</v>
      </c>
      <c r="C24" s="3">
        <v>3.3478190451789036</v>
      </c>
      <c r="D24">
        <v>1.7391304347826086</v>
      </c>
      <c r="E24" s="3">
        <v>3.3478190451789036</v>
      </c>
      <c r="F24">
        <v>1.1857707509881423</v>
      </c>
      <c r="G24" s="3">
        <v>3.3478190451789036</v>
      </c>
      <c r="H24">
        <v>0.80515297906602257</v>
      </c>
      <c r="I24" s="3">
        <v>3.3478190451789036</v>
      </c>
      <c r="J24">
        <v>0.60869565217391308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x14ac:dyDescent="0.3"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x14ac:dyDescent="0.3"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9" spans="2:22" x14ac:dyDescent="0.3">
      <c r="C29" t="s">
        <v>30</v>
      </c>
      <c r="D29" t="s">
        <v>31</v>
      </c>
      <c r="E29" t="s">
        <v>32</v>
      </c>
    </row>
    <row r="30" spans="2:22" x14ac:dyDescent="0.3">
      <c r="B30" t="s">
        <v>29</v>
      </c>
      <c r="C30" s="18">
        <v>9.929254935293684E-2</v>
      </c>
      <c r="D30" s="18">
        <v>0.13258914305123098</v>
      </c>
      <c r="E30" s="18">
        <v>0.18429325502763783</v>
      </c>
    </row>
    <row r="31" spans="2:22" x14ac:dyDescent="0.3">
      <c r="H31" s="18"/>
      <c r="I31" s="18"/>
      <c r="J31" s="18"/>
    </row>
    <row r="32" spans="2:22" x14ac:dyDescent="0.3">
      <c r="B32" t="s">
        <v>13</v>
      </c>
      <c r="C32">
        <v>0.13100584242856059</v>
      </c>
      <c r="D32">
        <v>0.23888680601103363</v>
      </c>
      <c r="E32" s="3">
        <v>0.40640812881459187</v>
      </c>
      <c r="J32" s="3"/>
    </row>
    <row r="33" spans="2:10" x14ac:dyDescent="0.3">
      <c r="H33" s="3"/>
      <c r="I33" s="3"/>
      <c r="J33" s="3"/>
    </row>
    <row r="34" spans="2:10" x14ac:dyDescent="0.3">
      <c r="B34" t="s">
        <v>14</v>
      </c>
      <c r="C34" s="3">
        <v>0.67479240930372753</v>
      </c>
      <c r="D34" s="3">
        <v>1.7218740909555059</v>
      </c>
      <c r="E34" s="3">
        <v>3.3478190451789036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Graph-Bo vs Dp</vt:lpstr>
      <vt:lpstr>Graph-norm e vs 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Wenpei Ma</dc:creator>
  <cp:lastModifiedBy>Wenpei Ma</cp:lastModifiedBy>
  <dcterms:created xsi:type="dcterms:W3CDTF">2022-03-08T19:52:34Z</dcterms:created>
  <dcterms:modified xsi:type="dcterms:W3CDTF">2024-03-03T23:10:18Z</dcterms:modified>
</cp:coreProperties>
</file>